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735" yWindow="-45" windowWidth="9915" windowHeight="11310" tabRatio="726" firstSheet="2" activeTab="2"/>
  </bookViews>
  <sheets>
    <sheet name="Macro1" sheetId="15" state="veryHidden" r:id="rId1"/>
    <sheet name="仓储（原材料）" sheetId="24" state="hidden" r:id="rId2"/>
    <sheet name="质量指标数据" sheetId="34" r:id="rId3"/>
    <sheet name="仓库" sheetId="29" state="hidden" r:id="rId4"/>
  </sheets>
  <calcPr calcId="144525"/>
</workbook>
</file>

<file path=xl/calcChain.xml><?xml version="1.0" encoding="utf-8"?>
<calcChain xmlns="http://schemas.openxmlformats.org/spreadsheetml/2006/main">
  <c r="C4" i="34" l="1"/>
  <c r="B4" i="34"/>
  <c r="C5" i="34"/>
  <c r="B5" i="34"/>
  <c r="C3" i="34"/>
  <c r="B3" i="34"/>
  <c r="V5" i="29" l="1"/>
  <c r="Z5" i="29" s="1"/>
  <c r="W6" i="29"/>
  <c r="AA6" i="29" s="1"/>
  <c r="U4" i="29"/>
  <c r="Y4" i="29" s="1"/>
  <c r="AA7" i="29" l="1"/>
  <c r="X7" i="29"/>
  <c r="Z7" i="29"/>
  <c r="Y7" i="29"/>
  <c r="U6" i="24" l="1"/>
  <c r="X5" i="24"/>
  <c r="W5" i="24"/>
  <c r="V5" i="24"/>
  <c r="X4" i="24"/>
  <c r="W4" i="24"/>
  <c r="V4" i="24"/>
  <c r="W6" i="24" l="1"/>
  <c r="V6" i="24"/>
  <c r="X6" i="24"/>
</calcChain>
</file>

<file path=xl/comments1.xml><?xml version="1.0" encoding="utf-8"?>
<comments xmlns="http://schemas.openxmlformats.org/spreadsheetml/2006/main">
  <authors>
    <author>xtzj</author>
  </authors>
  <commentLis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xtzj:</t>
        </r>
        <r>
          <rPr>
            <sz val="9"/>
            <color indexed="81"/>
            <rFont val="宋体"/>
            <family val="3"/>
            <charset val="134"/>
          </rPr>
          <t xml:space="preserve">
投诉是针对轮胎外观清洁度和包装质量</t>
        </r>
      </text>
    </comment>
  </commentList>
</comments>
</file>

<file path=xl/sharedStrings.xml><?xml version="1.0" encoding="utf-8"?>
<sst xmlns="http://schemas.openxmlformats.org/spreadsheetml/2006/main" count="127" uniqueCount="65">
  <si>
    <t>目标值</t>
  </si>
  <si>
    <t>挑战值</t>
  </si>
  <si>
    <t>计算方法(采用5分制)</t>
  </si>
  <si>
    <t>得分</t>
    <phoneticPr fontId="15" type="noConversion"/>
  </si>
  <si>
    <t>分数</t>
    <phoneticPr fontId="15" type="noConversion"/>
  </si>
  <si>
    <t>分值</t>
    <phoneticPr fontId="15" type="noConversion"/>
  </si>
  <si>
    <t>关键绩效指标</t>
    <phoneticPr fontId="2" type="noConversion"/>
  </si>
  <si>
    <t>CT</t>
    <phoneticPr fontId="9" type="noConversion"/>
  </si>
  <si>
    <t>单位</t>
    <phoneticPr fontId="2" type="noConversion"/>
  </si>
  <si>
    <t>二部</t>
    <phoneticPr fontId="2" type="noConversion"/>
  </si>
  <si>
    <t>三部</t>
    <phoneticPr fontId="2" type="noConversion"/>
  </si>
  <si>
    <t>TY</t>
    <phoneticPr fontId="2" type="noConversion"/>
  </si>
  <si>
    <t>5S</t>
    <phoneticPr fontId="9" type="noConversion"/>
  </si>
  <si>
    <t>min</t>
    <phoneticPr fontId="9" type="noConversion"/>
  </si>
  <si>
    <t>/</t>
    <phoneticPr fontId="9" type="noConversion"/>
  </si>
  <si>
    <t>专业</t>
    <phoneticPr fontId="9" type="noConversion"/>
  </si>
  <si>
    <r>
      <t>I</t>
    </r>
    <r>
      <rPr>
        <sz val="11"/>
        <color indexed="8"/>
        <rFont val="华文细黑"/>
        <family val="3"/>
        <charset val="134"/>
      </rPr>
      <t>E</t>
    </r>
    <phoneticPr fontId="9" type="noConversion"/>
  </si>
  <si>
    <t>实际完成</t>
    <phoneticPr fontId="15" type="noConversion"/>
  </si>
  <si>
    <t>二部</t>
    <phoneticPr fontId="9" type="noConversion"/>
  </si>
  <si>
    <t>仓储（原材料）合计得分</t>
    <phoneticPr fontId="2" type="noConversion"/>
  </si>
  <si>
    <t>风神轮胎制造系统两级指标对标排名（工序级指标--仓储（原材料））</t>
    <phoneticPr fontId="15" type="noConversion"/>
  </si>
  <si>
    <t>/</t>
    <phoneticPr fontId="2" type="noConversion"/>
  </si>
  <si>
    <r>
      <t xml:space="preserve">权重
</t>
    </r>
    <r>
      <rPr>
        <b/>
        <sz val="9"/>
        <color indexed="8"/>
        <rFont val="华文细黑"/>
        <family val="3"/>
        <charset val="134"/>
      </rPr>
      <t>单位：%</t>
    </r>
    <phoneticPr fontId="2" type="noConversion"/>
  </si>
  <si>
    <t>历史最佳</t>
    <phoneticPr fontId="9" type="noConversion"/>
  </si>
  <si>
    <t>备注</t>
    <phoneticPr fontId="15" type="noConversion"/>
  </si>
  <si>
    <t>/</t>
  </si>
  <si>
    <t>备注</t>
    <phoneticPr fontId="9" type="noConversion"/>
  </si>
  <si>
    <t>1.每增加区间段的10%增加0.1分
2.区间设定值为最高值</t>
    <phoneticPr fontId="9" type="noConversion"/>
  </si>
  <si>
    <t>1.每增加区间段的10%增加0.1分
2.区间设定值为最高值</t>
    <phoneticPr fontId="15" type="noConversion"/>
  </si>
  <si>
    <t>质量</t>
    <phoneticPr fontId="9" type="noConversion"/>
  </si>
  <si>
    <t>历史最差</t>
    <phoneticPr fontId="9" type="noConversion"/>
  </si>
  <si>
    <t>部门</t>
    <phoneticPr fontId="15" type="noConversion"/>
  </si>
  <si>
    <t>1-4月份平均</t>
    <phoneticPr fontId="9" type="noConversion"/>
  </si>
  <si>
    <t>成品合计得分</t>
    <phoneticPr fontId="2" type="noConversion"/>
  </si>
  <si>
    <t>风神轮胎制造系统两级指标对标排名（工序级指标--成品）</t>
    <phoneticPr fontId="15" type="noConversion"/>
  </si>
  <si>
    <r>
      <t>2</t>
    </r>
    <r>
      <rPr>
        <sz val="11"/>
        <color indexed="8"/>
        <rFont val="华文细黑"/>
        <family val="3"/>
        <charset val="134"/>
      </rPr>
      <t>018年</t>
    </r>
    <phoneticPr fontId="9" type="noConversion"/>
  </si>
  <si>
    <t>1月份</t>
    <phoneticPr fontId="9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</si>
  <si>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</si>
  <si>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</si>
  <si>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</si>
  <si>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</si>
  <si>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</si>
  <si>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</si>
  <si>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</si>
  <si>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</si>
  <si>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</si>
  <si>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</si>
  <si>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</si>
  <si>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r>
      <t>2</t>
    </r>
    <r>
      <rPr>
        <sz val="11"/>
        <color indexed="8"/>
        <rFont val="华文细黑"/>
        <family val="3"/>
        <charset val="134"/>
      </rPr>
      <t>019年</t>
    </r>
    <phoneticPr fontId="9" type="noConversion"/>
  </si>
  <si>
    <t>/</t>
    <phoneticPr fontId="2" type="noConversion"/>
  </si>
  <si>
    <t>0</t>
    <phoneticPr fontId="9" type="noConversion"/>
  </si>
  <si>
    <t>1</t>
    <phoneticPr fontId="9" type="noConversion"/>
  </si>
  <si>
    <t>≥2</t>
    <phoneticPr fontId="9" type="noConversion"/>
  </si>
  <si>
    <t>0</t>
    <phoneticPr fontId="9" type="noConversion"/>
  </si>
  <si>
    <t>1</t>
    <phoneticPr fontId="9" type="noConversion"/>
  </si>
  <si>
    <t>≥2</t>
    <phoneticPr fontId="9" type="noConversion"/>
  </si>
  <si>
    <t>客户VOC投诉</t>
    <phoneticPr fontId="9" type="noConversion"/>
  </si>
  <si>
    <t>次</t>
    <phoneticPr fontId="2" type="noConversion"/>
  </si>
  <si>
    <t>三部</t>
    <phoneticPr fontId="9" type="noConversion"/>
  </si>
  <si>
    <t>TY</t>
    <phoneticPr fontId="9" type="noConversion"/>
  </si>
  <si>
    <t>6月份</t>
    <phoneticPr fontId="9" type="noConversion"/>
  </si>
  <si>
    <t>历史第二佳</t>
    <phoneticPr fontId="9" type="noConversion"/>
  </si>
  <si>
    <t>历史第二差</t>
    <phoneticPr fontId="9" type="noConversion"/>
  </si>
  <si>
    <t>规则：</t>
    <phoneticPr fontId="9" type="noConversion"/>
  </si>
  <si>
    <t>历史第二：取一组数据第二高或低的值。如第四行，若有两个或多个10.07，则去掉一个最高值10.07，第二高值为10.07。
第二低值的取值，如第5行，有两个或多个最低值0.14，去掉一个最低值0.14，第二低值取0.14.
该公式适用于只有一个最高值或最低值的一组数据，如第三行。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</si>
</sst>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"/>
    <numFmt numFmtId="178" formatCode="0_ ;[Red]\-0\ "/>
    <numFmt numFmtId="180" formatCode="0.00_);[Red]\(0.00\)"/>
    <numFmt numFmtId="182" formatCode="[$-F800]dddd\,\ mmmm\ dd\,\ yyyy"/>
  </numFmts>
  <fonts count="30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indexed="8"/>
      <name val="华文细黑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华文细黑"/>
      <family val="3"/>
      <charset val="134"/>
    </font>
    <font>
      <sz val="11"/>
      <color indexed="8"/>
      <name val="华文细黑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.5"/>
      <color indexed="8"/>
      <name val="华文细黑"/>
      <family val="3"/>
      <charset val="134"/>
    </font>
    <font>
      <b/>
      <sz val="10.5"/>
      <color indexed="8"/>
      <name val="华文细黑"/>
      <family val="3"/>
      <charset val="134"/>
    </font>
    <font>
      <b/>
      <sz val="9"/>
      <color indexed="8"/>
      <name val="华文细黑"/>
      <family val="3"/>
      <charset val="134"/>
    </font>
    <font>
      <b/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9"/>
      <color rgb="FFFF0000"/>
      <name val="华文细黑"/>
      <family val="3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华文细黑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/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/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indexed="64"/>
      </top>
      <bottom style="dotted">
        <color rgb="FF0070C0"/>
      </bottom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 style="dotted">
        <color rgb="FF0070C0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</borders>
  <cellStyleXfs count="38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2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4" applyFont="1" applyAlignment="1">
      <alignment horizontal="center" vertical="center"/>
    </xf>
    <xf numFmtId="178" fontId="6" fillId="0" borderId="0" xfId="4" applyNumberFormat="1" applyFont="1" applyAlignment="1">
      <alignment horizontal="center" vertical="center"/>
    </xf>
    <xf numFmtId="0" fontId="17" fillId="0" borderId="1" xfId="9" applyFont="1" applyBorder="1" applyAlignment="1">
      <alignment horizontal="center" vertical="center" wrapText="1"/>
    </xf>
    <xf numFmtId="0" fontId="19" fillId="5" borderId="1" xfId="9" applyFont="1" applyFill="1" applyBorder="1" applyAlignment="1">
      <alignment horizontal="center" vertical="center" wrapText="1"/>
    </xf>
    <xf numFmtId="0" fontId="19" fillId="3" borderId="1" xfId="9" applyFont="1" applyFill="1" applyBorder="1" applyAlignment="1">
      <alignment horizontal="center" vertical="center" wrapText="1"/>
    </xf>
    <xf numFmtId="0" fontId="19" fillId="4" borderId="1" xfId="9" applyFont="1" applyFill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 wrapText="1"/>
    </xf>
    <xf numFmtId="10" fontId="20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1" fillId="3" borderId="1" xfId="1" applyNumberFormat="1" applyFont="1" applyFill="1" applyBorder="1" applyAlignment="1">
      <alignment horizontal="center" vertical="center"/>
    </xf>
    <xf numFmtId="176" fontId="21" fillId="4" borderId="1" xfId="1" applyNumberFormat="1" applyFont="1" applyFill="1" applyBorder="1" applyAlignment="1">
      <alignment horizontal="center" vertical="center"/>
    </xf>
    <xf numFmtId="10" fontId="20" fillId="0" borderId="1" xfId="7" applyNumberFormat="1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77" fontId="20" fillId="0" borderId="8" xfId="0" applyNumberFormat="1" applyFont="1" applyBorder="1" applyAlignment="1">
      <alignment horizontal="center" vertical="center" wrapText="1"/>
    </xf>
    <xf numFmtId="176" fontId="21" fillId="5" borderId="1" xfId="1" applyNumberFormat="1" applyFont="1" applyFill="1" applyBorder="1" applyAlignment="1">
      <alignment horizontal="center" vertical="center"/>
    </xf>
    <xf numFmtId="0" fontId="21" fillId="3" borderId="1" xfId="9" applyFont="1" applyFill="1" applyBorder="1" applyAlignment="1">
      <alignment horizontal="center" vertical="center" wrapText="1"/>
    </xf>
    <xf numFmtId="0" fontId="21" fillId="4" borderId="1" xfId="9" applyFont="1" applyFill="1" applyBorder="1" applyAlignment="1">
      <alignment horizontal="center" vertical="center" wrapText="1"/>
    </xf>
    <xf numFmtId="178" fontId="22" fillId="5" borderId="1" xfId="0" applyNumberFormat="1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25" fillId="0" borderId="1" xfId="9" applyFont="1" applyFill="1" applyBorder="1" applyAlignment="1">
      <alignment horizontal="center" vertical="center" wrapText="1"/>
    </xf>
    <xf numFmtId="177" fontId="21" fillId="0" borderId="1" xfId="9" applyNumberFormat="1" applyFont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176" fontId="21" fillId="0" borderId="1" xfId="1" applyNumberFormat="1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5" fillId="0" borderId="14" xfId="9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 wrapText="1"/>
    </xf>
    <xf numFmtId="180" fontId="22" fillId="0" borderId="1" xfId="1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2" fillId="0" borderId="1" xfId="4" applyFont="1" applyFill="1" applyBorder="1" applyAlignment="1">
      <alignment horizontal="center" vertical="center" wrapText="1"/>
    </xf>
    <xf numFmtId="180" fontId="22" fillId="0" borderId="1" xfId="37" applyNumberFormat="1" applyFont="1" applyFill="1" applyBorder="1" applyAlignment="1">
      <alignment horizontal="center" vertical="center" wrapText="1"/>
    </xf>
    <xf numFmtId="0" fontId="22" fillId="0" borderId="15" xfId="4" applyFont="1" applyFill="1" applyBorder="1" applyAlignment="1">
      <alignment horizontal="center" vertical="center" wrapText="1"/>
    </xf>
    <xf numFmtId="1" fontId="26" fillId="0" borderId="16" xfId="0" applyNumberFormat="1" applyFont="1" applyFill="1" applyBorder="1" applyAlignment="1">
      <alignment horizontal="center" vertical="center" wrapText="1"/>
    </xf>
    <xf numFmtId="49" fontId="22" fillId="0" borderId="14" xfId="37" applyNumberFormat="1" applyFont="1" applyBorder="1" applyAlignment="1">
      <alignment horizontal="center" vertical="center" wrapText="1"/>
    </xf>
    <xf numFmtId="180" fontId="22" fillId="0" borderId="10" xfId="1" applyNumberFormat="1" applyFont="1" applyFill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17" fillId="0" borderId="1" xfId="9" applyFont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178" fontId="16" fillId="0" borderId="1" xfId="9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21" fillId="0" borderId="19" xfId="4" applyFont="1" applyBorder="1" applyAlignment="1">
      <alignment horizontal="center" vertical="center" wrapText="1"/>
    </xf>
    <xf numFmtId="178" fontId="16" fillId="0" borderId="6" xfId="9" applyNumberFormat="1" applyFont="1" applyBorder="1" applyAlignment="1">
      <alignment horizontal="center" vertical="center" wrapText="1"/>
    </xf>
    <xf numFmtId="0" fontId="19" fillId="0" borderId="21" xfId="9" applyFont="1" applyBorder="1" applyAlignment="1">
      <alignment horizontal="center" vertical="center" wrapText="1"/>
    </xf>
    <xf numFmtId="0" fontId="19" fillId="0" borderId="17" xfId="9" applyFont="1" applyBorder="1" applyAlignment="1">
      <alignment horizontal="center" vertical="center" wrapText="1"/>
    </xf>
    <xf numFmtId="0" fontId="19" fillId="0" borderId="18" xfId="9" applyFont="1" applyBorder="1" applyAlignment="1">
      <alignment horizontal="center" vertical="center" wrapText="1"/>
    </xf>
    <xf numFmtId="0" fontId="22" fillId="0" borderId="15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176" fontId="22" fillId="0" borderId="1" xfId="1" applyNumberFormat="1" applyFont="1" applyFill="1" applyBorder="1" applyAlignment="1">
      <alignment horizontal="center" vertical="center"/>
    </xf>
    <xf numFmtId="0" fontId="19" fillId="0" borderId="20" xfId="37" applyFont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2" fillId="0" borderId="20" xfId="4" applyNumberFormat="1" applyFont="1" applyFill="1" applyBorder="1" applyAlignment="1">
      <alignment horizontal="center" vertical="center"/>
    </xf>
    <xf numFmtId="2" fontId="22" fillId="0" borderId="20" xfId="0" applyNumberFormat="1" applyFont="1" applyFill="1" applyBorder="1" applyAlignment="1">
      <alignment horizontal="center" vertical="center"/>
    </xf>
    <xf numFmtId="0" fontId="16" fillId="0" borderId="20" xfId="37" applyFont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</cellXfs>
  <cellStyles count="38">
    <cellStyle name="百分比 10" xfId="28"/>
    <cellStyle name="百分比 11" xfId="30"/>
    <cellStyle name="百分比 13" xfId="31"/>
    <cellStyle name="百分比 14" xfId="33"/>
    <cellStyle name="百分比 16" xfId="34"/>
    <cellStyle name="百分比 2" xfId="1"/>
    <cellStyle name="百分比 2 2" xfId="7"/>
    <cellStyle name="百分比 3" xfId="2"/>
    <cellStyle name="百分比 4" xfId="3"/>
    <cellStyle name="百分比 6" xfId="26"/>
    <cellStyle name="百分比 7" xfId="27"/>
    <cellStyle name="常规" xfId="0" builtinId="0"/>
    <cellStyle name="常规 13" xfId="14"/>
    <cellStyle name="常规 14" xfId="12"/>
    <cellStyle name="常规 15" xfId="21"/>
    <cellStyle name="常规 151" xfId="36"/>
    <cellStyle name="常规 16" xfId="19"/>
    <cellStyle name="常规 17" xfId="22"/>
    <cellStyle name="常规 18" xfId="24"/>
    <cellStyle name="常规 19" xfId="17"/>
    <cellStyle name="常规 2" xfId="4"/>
    <cellStyle name="常规 2 2" xfId="9"/>
    <cellStyle name="常规 2 2 2" xfId="37"/>
    <cellStyle name="常规 22" xfId="29"/>
    <cellStyle name="常规 25" xfId="32"/>
    <cellStyle name="常规 3" xfId="5"/>
    <cellStyle name="常规 4" xfId="6"/>
    <cellStyle name="常规 5" xfId="8"/>
    <cellStyle name="常规 5 10" xfId="20"/>
    <cellStyle name="常规 5 2" xfId="11"/>
    <cellStyle name="常规 5 3" xfId="16"/>
    <cellStyle name="常规 5 4" xfId="18"/>
    <cellStyle name="常规 5 5" xfId="23"/>
    <cellStyle name="常规 5 6" xfId="25"/>
    <cellStyle name="常规 5 8" xfId="13"/>
    <cellStyle name="常规 8" xfId="15"/>
    <cellStyle name="常规 96" xfId="35"/>
    <cellStyle name="样式 1" xfId="1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A7" sqref="A7"/>
    </sheetView>
  </sheetViews>
  <sheetFormatPr defaultRowHeight="13.5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Y6"/>
  <sheetViews>
    <sheetView zoomScale="90" zoomScaleNormal="90" workbookViewId="0">
      <pane xSplit="6" ySplit="3" topLeftCell="G4" activePane="bottomRight" state="frozen"/>
      <selection activeCell="C5" sqref="C5"/>
      <selection pane="topRight" activeCell="C5" sqref="C5"/>
      <selection pane="bottomLeft" activeCell="C5" sqref="C5"/>
      <selection pane="bottomRight" activeCell="H16" sqref="H16"/>
    </sheetView>
  </sheetViews>
  <sheetFormatPr defaultRowHeight="15.75"/>
  <cols>
    <col min="1" max="1" width="1.25" style="1" customWidth="1"/>
    <col min="2" max="2" width="7.875" style="1" customWidth="1"/>
    <col min="3" max="3" width="11.75" style="1" customWidth="1"/>
    <col min="4" max="4" width="8.375" style="1" customWidth="1"/>
    <col min="5" max="7" width="9.375" style="1" customWidth="1"/>
    <col min="8" max="10" width="9.125" style="1" customWidth="1"/>
    <col min="11" max="17" width="11.875" style="1" customWidth="1"/>
    <col min="18" max="23" width="5.5" style="1" customWidth="1"/>
    <col min="24" max="24" width="5.5" style="2" customWidth="1"/>
    <col min="25" max="25" width="14.5" style="1" customWidth="1"/>
    <col min="26" max="16384" width="9" style="1"/>
  </cols>
  <sheetData>
    <row r="1" spans="2:25" ht="36.75" customHeight="1">
      <c r="B1" s="52" t="s">
        <v>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2:25" ht="30" customHeight="1">
      <c r="B2" s="27" t="s">
        <v>15</v>
      </c>
      <c r="C2" s="24" t="s">
        <v>6</v>
      </c>
      <c r="D2" s="3" t="s">
        <v>8</v>
      </c>
      <c r="E2" s="24" t="s">
        <v>0</v>
      </c>
      <c r="F2" s="24" t="s">
        <v>1</v>
      </c>
      <c r="G2" s="3" t="s">
        <v>23</v>
      </c>
      <c r="H2" s="63" t="s">
        <v>17</v>
      </c>
      <c r="I2" s="63"/>
      <c r="J2" s="63"/>
      <c r="K2" s="56" t="s">
        <v>2</v>
      </c>
      <c r="L2" s="56"/>
      <c r="M2" s="56"/>
      <c r="N2" s="56"/>
      <c r="O2" s="56"/>
      <c r="P2" s="56"/>
      <c r="Q2" s="56"/>
      <c r="R2" s="56" t="s">
        <v>3</v>
      </c>
      <c r="S2" s="56"/>
      <c r="T2" s="56"/>
      <c r="U2" s="55" t="s">
        <v>22</v>
      </c>
      <c r="V2" s="62" t="s">
        <v>4</v>
      </c>
      <c r="W2" s="62"/>
      <c r="X2" s="62"/>
      <c r="Y2" s="48" t="s">
        <v>26</v>
      </c>
    </row>
    <row r="3" spans="2:25" ht="16.5">
      <c r="B3" s="57" t="s">
        <v>16</v>
      </c>
      <c r="C3" s="60" t="s">
        <v>5</v>
      </c>
      <c r="D3" s="60"/>
      <c r="E3" s="60"/>
      <c r="F3" s="60"/>
      <c r="G3" s="28"/>
      <c r="H3" s="21" t="s">
        <v>9</v>
      </c>
      <c r="I3" s="21" t="s">
        <v>10</v>
      </c>
      <c r="J3" s="21" t="s">
        <v>11</v>
      </c>
      <c r="K3" s="31">
        <v>6</v>
      </c>
      <c r="L3" s="31">
        <v>5</v>
      </c>
      <c r="M3" s="31">
        <v>4</v>
      </c>
      <c r="N3" s="31">
        <v>3</v>
      </c>
      <c r="O3" s="31">
        <v>2</v>
      </c>
      <c r="P3" s="31">
        <v>1</v>
      </c>
      <c r="Q3" s="31">
        <v>0</v>
      </c>
      <c r="R3" s="4" t="s">
        <v>18</v>
      </c>
      <c r="S3" s="5" t="s">
        <v>10</v>
      </c>
      <c r="T3" s="6" t="s">
        <v>11</v>
      </c>
      <c r="U3" s="56"/>
      <c r="V3" s="4" t="s">
        <v>18</v>
      </c>
      <c r="W3" s="5" t="s">
        <v>10</v>
      </c>
      <c r="X3" s="6" t="s">
        <v>11</v>
      </c>
      <c r="Y3" s="48"/>
    </row>
    <row r="4" spans="2:25" ht="39.75" customHeight="1">
      <c r="B4" s="58"/>
      <c r="C4" s="25" t="s">
        <v>7</v>
      </c>
      <c r="D4" s="25" t="s">
        <v>13</v>
      </c>
      <c r="E4" s="7"/>
      <c r="F4" s="7"/>
      <c r="G4" s="22">
        <v>5.71</v>
      </c>
      <c r="H4" s="26"/>
      <c r="I4" s="23"/>
      <c r="J4" s="23"/>
      <c r="K4" s="12"/>
      <c r="L4" s="8"/>
      <c r="M4" s="7"/>
      <c r="N4" s="7"/>
      <c r="O4" s="7"/>
      <c r="P4" s="7"/>
      <c r="Q4" s="7"/>
      <c r="R4" s="15">
        <v>5</v>
      </c>
      <c r="S4" s="16"/>
      <c r="T4" s="17"/>
      <c r="U4" s="26"/>
      <c r="V4" s="18">
        <f>R4*$U$4/5</f>
        <v>0</v>
      </c>
      <c r="W4" s="19">
        <f>S4*$U$4/5</f>
        <v>0</v>
      </c>
      <c r="X4" s="30">
        <f>T4*$U$4/5</f>
        <v>0</v>
      </c>
      <c r="Y4" s="49" t="s">
        <v>27</v>
      </c>
    </row>
    <row r="5" spans="2:25" ht="43.5" customHeight="1">
      <c r="B5" s="58"/>
      <c r="C5" s="25" t="s">
        <v>12</v>
      </c>
      <c r="D5" s="25" t="s">
        <v>14</v>
      </c>
      <c r="E5" s="9"/>
      <c r="F5" s="9"/>
      <c r="G5" s="22">
        <v>4.17</v>
      </c>
      <c r="H5" s="26"/>
      <c r="I5" s="23"/>
      <c r="J5" s="23"/>
      <c r="K5" s="12"/>
      <c r="L5" s="8"/>
      <c r="M5" s="8"/>
      <c r="N5" s="8"/>
      <c r="O5" s="8"/>
      <c r="P5" s="8"/>
      <c r="Q5" s="12"/>
      <c r="R5" s="15">
        <v>5</v>
      </c>
      <c r="S5" s="10"/>
      <c r="T5" s="11"/>
      <c r="U5" s="26"/>
      <c r="V5" s="18">
        <f>R5*$U$5/5</f>
        <v>0</v>
      </c>
      <c r="W5" s="19">
        <f>S5*$U$5/5</f>
        <v>0</v>
      </c>
      <c r="X5" s="30">
        <f>T5*$U$5/5</f>
        <v>0</v>
      </c>
      <c r="Y5" s="50"/>
    </row>
    <row r="6" spans="2:25" ht="17.25" thickBot="1">
      <c r="B6" s="59"/>
      <c r="C6" s="61" t="s">
        <v>19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29"/>
      <c r="T6" s="29"/>
      <c r="U6" s="13">
        <f>SUM(U4:U5)</f>
        <v>0</v>
      </c>
      <c r="V6" s="14">
        <f>SUM(V4:V5)</f>
        <v>0</v>
      </c>
      <c r="W6" s="14">
        <f>SUM(W4:W5)</f>
        <v>0</v>
      </c>
      <c r="X6" s="14">
        <f>SUM(X4:X5)</f>
        <v>0</v>
      </c>
      <c r="Y6" s="51"/>
    </row>
  </sheetData>
  <mergeCells count="11">
    <mergeCell ref="Y2:Y3"/>
    <mergeCell ref="Y4:Y6"/>
    <mergeCell ref="B1:Y1"/>
    <mergeCell ref="U2:U3"/>
    <mergeCell ref="B3:B6"/>
    <mergeCell ref="C3:F3"/>
    <mergeCell ref="C6:R6"/>
    <mergeCell ref="K2:Q2"/>
    <mergeCell ref="R2:T2"/>
    <mergeCell ref="V2:X2"/>
    <mergeCell ref="H2:J2"/>
  </mergeCells>
  <phoneticPr fontId="9" type="noConversion"/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"/>
  <sheetViews>
    <sheetView tabSelected="1" zoomScaleNormal="100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B8" sqref="B8:U8"/>
    </sheetView>
  </sheetViews>
  <sheetFormatPr defaultRowHeight="15.75"/>
  <cols>
    <col min="1" max="1" width="1.25" style="20" customWidth="1"/>
    <col min="2" max="3" width="9.375" style="20" customWidth="1"/>
    <col min="4" max="21" width="7.25" style="20" customWidth="1"/>
    <col min="22" max="16384" width="9" style="20"/>
  </cols>
  <sheetData>
    <row r="1" spans="2:21" ht="43.5" customHeight="1">
      <c r="B1" s="80" t="s">
        <v>61</v>
      </c>
      <c r="C1" s="80" t="s">
        <v>62</v>
      </c>
      <c r="D1" s="81" t="s">
        <v>35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 t="s">
        <v>48</v>
      </c>
      <c r="Q1" s="81"/>
      <c r="R1" s="81"/>
      <c r="S1" s="81"/>
      <c r="T1" s="81"/>
      <c r="U1" s="81"/>
    </row>
    <row r="2" spans="2:21" ht="31.5" customHeight="1">
      <c r="B2" s="75"/>
      <c r="C2" s="75"/>
      <c r="D2" s="76" t="s">
        <v>36</v>
      </c>
      <c r="E2" s="76" t="s">
        <v>37</v>
      </c>
      <c r="F2" s="76" t="s">
        <v>38</v>
      </c>
      <c r="G2" s="76" t="s">
        <v>39</v>
      </c>
      <c r="H2" s="76" t="s">
        <v>40</v>
      </c>
      <c r="I2" s="76" t="s">
        <v>41</v>
      </c>
      <c r="J2" s="76" t="s">
        <v>42</v>
      </c>
      <c r="K2" s="76" t="s">
        <v>43</v>
      </c>
      <c r="L2" s="76" t="s">
        <v>44</v>
      </c>
      <c r="M2" s="76" t="s">
        <v>45</v>
      </c>
      <c r="N2" s="76" t="s">
        <v>46</v>
      </c>
      <c r="O2" s="76" t="s">
        <v>47</v>
      </c>
      <c r="P2" s="76" t="s">
        <v>36</v>
      </c>
      <c r="Q2" s="76" t="s">
        <v>37</v>
      </c>
      <c r="R2" s="76" t="s">
        <v>38</v>
      </c>
      <c r="S2" s="76" t="s">
        <v>39</v>
      </c>
      <c r="T2" s="76" t="s">
        <v>40</v>
      </c>
      <c r="U2" s="76" t="s">
        <v>60</v>
      </c>
    </row>
    <row r="3" spans="2:21" ht="31.5" customHeight="1">
      <c r="B3" s="77">
        <f>MIN(D3:U3)</f>
        <v>0.14000000000000001</v>
      </c>
      <c r="C3" s="77">
        <f>MAX(D3:U3)</f>
        <v>1.0229999999999999</v>
      </c>
      <c r="D3" s="78">
        <v>0.74</v>
      </c>
      <c r="E3" s="78">
        <v>0.82</v>
      </c>
      <c r="F3" s="78">
        <v>1.0229999999999999</v>
      </c>
      <c r="G3" s="78">
        <v>0.59</v>
      </c>
      <c r="H3" s="78">
        <v>0.83</v>
      </c>
      <c r="I3" s="78">
        <v>0.46</v>
      </c>
      <c r="J3" s="78">
        <v>0.84</v>
      </c>
      <c r="K3" s="78">
        <v>0.82</v>
      </c>
      <c r="L3" s="78">
        <v>0.78</v>
      </c>
      <c r="M3" s="78">
        <v>0.63</v>
      </c>
      <c r="N3" s="78">
        <v>0.14000000000000001</v>
      </c>
      <c r="O3" s="78">
        <v>0.4</v>
      </c>
      <c r="P3" s="79">
        <v>0.26</v>
      </c>
      <c r="Q3" s="79">
        <v>0.51</v>
      </c>
      <c r="R3" s="79">
        <v>0.56000000000000005</v>
      </c>
      <c r="S3" s="79">
        <v>0.46</v>
      </c>
      <c r="T3" s="79">
        <v>0.48</v>
      </c>
      <c r="U3" s="79">
        <v>0.39300000000000002</v>
      </c>
    </row>
    <row r="4" spans="2:21" ht="31.5" customHeight="1">
      <c r="B4" s="77">
        <f>MIN(D4:U4)</f>
        <v>5.57</v>
      </c>
      <c r="C4" s="77">
        <f t="shared" ref="C4" si="0">MAX(D4:U4)</f>
        <v>10.07</v>
      </c>
      <c r="D4" s="78">
        <v>8.75</v>
      </c>
      <c r="E4" s="78">
        <v>8.84</v>
      </c>
      <c r="F4" s="78">
        <v>8.9499999999999993</v>
      </c>
      <c r="G4" s="78">
        <v>10.07</v>
      </c>
      <c r="H4" s="78">
        <v>8.4600000000000009</v>
      </c>
      <c r="I4" s="78">
        <v>8.6</v>
      </c>
      <c r="J4" s="78">
        <v>8.41</v>
      </c>
      <c r="K4" s="78">
        <v>8.8800000000000008</v>
      </c>
      <c r="L4" s="78">
        <v>10.07</v>
      </c>
      <c r="M4" s="78">
        <v>8.93</v>
      </c>
      <c r="N4" s="78">
        <v>8.86</v>
      </c>
      <c r="O4" s="78">
        <v>7.7</v>
      </c>
      <c r="P4" s="79">
        <v>7.83</v>
      </c>
      <c r="Q4" s="79">
        <v>7.58</v>
      </c>
      <c r="R4" s="79">
        <v>6.41</v>
      </c>
      <c r="S4" s="79">
        <v>6.12</v>
      </c>
      <c r="T4" s="79">
        <v>5.57</v>
      </c>
      <c r="U4" s="79">
        <v>6.43</v>
      </c>
    </row>
    <row r="5" spans="2:21" ht="31.5" customHeight="1">
      <c r="B5" s="77">
        <f t="shared" ref="B5" si="1">MIN(D5:U5)</f>
        <v>0.14000000000000001</v>
      </c>
      <c r="C5" s="77">
        <f t="shared" ref="C5" si="2">MAX(D5:U5)</f>
        <v>0.22790059248362082</v>
      </c>
      <c r="D5" s="78">
        <v>0.19096767316992835</v>
      </c>
      <c r="E5" s="78">
        <v>0.17293496016747012</v>
      </c>
      <c r="F5" s="78">
        <v>0.1603289637166383</v>
      </c>
      <c r="G5" s="78">
        <v>0.20963139812496534</v>
      </c>
      <c r="H5" s="78">
        <v>0.22790059248362082</v>
      </c>
      <c r="I5" s="78">
        <v>0.20222720463161092</v>
      </c>
      <c r="J5" s="78">
        <v>0.20234862104578921</v>
      </c>
      <c r="K5" s="78">
        <v>0.19369254076190279</v>
      </c>
      <c r="L5" s="78">
        <v>0.16128143763886049</v>
      </c>
      <c r="M5" s="78">
        <v>0.17897732357310403</v>
      </c>
      <c r="N5" s="78">
        <v>0.15895705052204612</v>
      </c>
      <c r="O5" s="78">
        <v>0.18225082208312982</v>
      </c>
      <c r="P5" s="79">
        <v>0.14000000000000001</v>
      </c>
      <c r="Q5" s="79">
        <v>0.15</v>
      </c>
      <c r="R5" s="79">
        <v>0.14000000000000001</v>
      </c>
      <c r="S5" s="79">
        <v>0.18</v>
      </c>
      <c r="T5" s="79">
        <v>0.19</v>
      </c>
      <c r="U5" s="79">
        <v>0.18</v>
      </c>
    </row>
    <row r="7" spans="2:21">
      <c r="B7" s="20" t="s">
        <v>63</v>
      </c>
    </row>
    <row r="8" spans="2:21" ht="61.5" customHeight="1">
      <c r="B8" s="83" t="s">
        <v>64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</sheetData>
  <mergeCells count="4">
    <mergeCell ref="B2:C2"/>
    <mergeCell ref="D1:O1"/>
    <mergeCell ref="P1:U1"/>
    <mergeCell ref="B8:U8"/>
  </mergeCells>
  <phoneticPr fontId="9" type="noConversion"/>
  <conditionalFormatting sqref="D3:U3">
    <cfRule type="top10" dxfId="5" priority="91" bottom="1" rank="1"/>
    <cfRule type="top10" dxfId="4" priority="92" rank="1"/>
  </conditionalFormatting>
  <conditionalFormatting sqref="D5:U5">
    <cfRule type="top10" dxfId="3" priority="41" bottom="1" rank="1"/>
    <cfRule type="top10" dxfId="2" priority="42" rank="1"/>
  </conditionalFormatting>
  <conditionalFormatting sqref="D4:U4">
    <cfRule type="top10" dxfId="1" priority="29" bottom="1" rank="1"/>
    <cfRule type="top10" dxfId="0" priority="30" rank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7"/>
  <sheetViews>
    <sheetView zoomScale="90" zoomScaleNormal="9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J14" sqref="J14"/>
    </sheetView>
  </sheetViews>
  <sheetFormatPr defaultRowHeight="15.75"/>
  <cols>
    <col min="1" max="1" width="1.25" style="1" customWidth="1"/>
    <col min="2" max="2" width="7.875" style="1" customWidth="1"/>
    <col min="3" max="4" width="11.75" style="1" customWidth="1"/>
    <col min="5" max="5" width="8.375" style="1" customWidth="1"/>
    <col min="6" max="10" width="9.375" style="1" customWidth="1"/>
    <col min="11" max="13" width="9.125" style="1" customWidth="1"/>
    <col min="14" max="20" width="11.875" style="1" customWidth="1"/>
    <col min="21" max="26" width="5.5" style="1" customWidth="1"/>
    <col min="27" max="27" width="5.5" style="2" customWidth="1"/>
    <col min="28" max="16384" width="9" style="1"/>
  </cols>
  <sheetData>
    <row r="1" spans="2:28" ht="36.75" customHeight="1">
      <c r="B1" s="64" t="s">
        <v>34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</row>
    <row r="2" spans="2:28" ht="30" customHeight="1">
      <c r="B2" s="38" t="s">
        <v>15</v>
      </c>
      <c r="C2" s="35" t="s">
        <v>6</v>
      </c>
      <c r="D2" s="37" t="s">
        <v>31</v>
      </c>
      <c r="E2" s="37" t="s">
        <v>8</v>
      </c>
      <c r="F2" s="35" t="s">
        <v>0</v>
      </c>
      <c r="G2" s="35" t="s">
        <v>1</v>
      </c>
      <c r="H2" s="37" t="s">
        <v>32</v>
      </c>
      <c r="I2" s="37" t="s">
        <v>23</v>
      </c>
      <c r="J2" s="37" t="s">
        <v>30</v>
      </c>
      <c r="K2" s="63" t="s">
        <v>17</v>
      </c>
      <c r="L2" s="63"/>
      <c r="M2" s="63"/>
      <c r="N2" s="56" t="s">
        <v>2</v>
      </c>
      <c r="O2" s="56"/>
      <c r="P2" s="56"/>
      <c r="Q2" s="56"/>
      <c r="R2" s="56"/>
      <c r="S2" s="56"/>
      <c r="T2" s="56"/>
      <c r="U2" s="56" t="s">
        <v>3</v>
      </c>
      <c r="V2" s="56"/>
      <c r="W2" s="56"/>
      <c r="X2" s="55" t="s">
        <v>22</v>
      </c>
      <c r="Y2" s="62" t="s">
        <v>4</v>
      </c>
      <c r="Z2" s="62"/>
      <c r="AA2" s="62"/>
      <c r="AB2" s="68" t="s">
        <v>24</v>
      </c>
    </row>
    <row r="3" spans="2:28" ht="39" customHeight="1" thickBot="1">
      <c r="B3" s="57" t="s">
        <v>29</v>
      </c>
      <c r="C3" s="69" t="s">
        <v>5</v>
      </c>
      <c r="D3" s="70"/>
      <c r="E3" s="70"/>
      <c r="F3" s="70"/>
      <c r="G3" s="70"/>
      <c r="H3" s="70"/>
      <c r="I3" s="70"/>
      <c r="J3" s="71"/>
      <c r="K3" s="32" t="s">
        <v>18</v>
      </c>
      <c r="L3" s="32" t="s">
        <v>10</v>
      </c>
      <c r="M3" s="32" t="s">
        <v>11</v>
      </c>
      <c r="N3" s="39">
        <v>6</v>
      </c>
      <c r="O3" s="39">
        <v>5</v>
      </c>
      <c r="P3" s="39">
        <v>4</v>
      </c>
      <c r="Q3" s="39">
        <v>3</v>
      </c>
      <c r="R3" s="39">
        <v>2</v>
      </c>
      <c r="S3" s="39">
        <v>1</v>
      </c>
      <c r="T3" s="39">
        <v>0</v>
      </c>
      <c r="U3" s="32" t="s">
        <v>18</v>
      </c>
      <c r="V3" s="32" t="s">
        <v>10</v>
      </c>
      <c r="W3" s="32" t="s">
        <v>11</v>
      </c>
      <c r="X3" s="56"/>
      <c r="Y3" s="32" t="s">
        <v>18</v>
      </c>
      <c r="Z3" s="32" t="s">
        <v>10</v>
      </c>
      <c r="AA3" s="32" t="s">
        <v>11</v>
      </c>
      <c r="AB3" s="68"/>
    </row>
    <row r="4" spans="2:28" s="41" customFormat="1" ht="36.75" customHeight="1">
      <c r="B4" s="58"/>
      <c r="C4" s="72" t="s">
        <v>56</v>
      </c>
      <c r="D4" s="44" t="s">
        <v>18</v>
      </c>
      <c r="E4" s="72" t="s">
        <v>57</v>
      </c>
      <c r="F4" s="45">
        <v>0</v>
      </c>
      <c r="G4" s="45">
        <v>0</v>
      </c>
      <c r="H4" s="33">
        <v>1</v>
      </c>
      <c r="I4" s="45">
        <v>0</v>
      </c>
      <c r="J4" s="34"/>
      <c r="K4" s="40"/>
      <c r="L4" s="43" t="s">
        <v>21</v>
      </c>
      <c r="M4" s="43" t="s">
        <v>21</v>
      </c>
      <c r="N4" s="43" t="s">
        <v>21</v>
      </c>
      <c r="O4" s="46" t="s">
        <v>53</v>
      </c>
      <c r="P4" s="43" t="s">
        <v>21</v>
      </c>
      <c r="Q4" s="46" t="s">
        <v>54</v>
      </c>
      <c r="R4" s="43" t="s">
        <v>21</v>
      </c>
      <c r="S4" s="43" t="s">
        <v>21</v>
      </c>
      <c r="T4" s="46" t="s">
        <v>55</v>
      </c>
      <c r="U4" s="18" t="str">
        <f t="shared" ref="U4" si="0">IF(K4="","",IF(ISNUMBER(FIND("＞",$N4)),IF(FIND("＞",$N4)&lt;&gt;0,IF((K4-RIGHT($N4,LEN($N4)-FIND("＞",$N4)))&gt;0,6,IF((K4-LEFT($O4,FIND("-",$O4)-1))&gt;0,4+(K4-LEFT($O4,FIND("-",$O4)-1))/(RIGHT($O4,LEN($O4)-FIND("-",$O4))-LEFT($O4,FIND("-",$O4)-1)),IF((K4-LEFT($P4,FIND("-",$P4)-1))&gt;0,3+(K4-LEFT($P4,FIND("-",$P4)-1))/(RIGHT($P4,LEN($P4)-FIND("-",$P4))-LEFT($P4,FIND("-",$P4)-1)),IF((K4-LEFT($Q4,FIND("-",$Q4)-1))&gt;0,2+(K4-LEFT($Q4,FIND("-",$Q4)-1))/(RIGHT($Q4,LEN($Q4)-FIND("-",$Q4))-LEFT($Q4,FIND("-",$Q4)-1)),IF((K4-LEFT($R4,FIND("-",$R4)-1))&gt;0,1+(K4-LEFT($R4,FIND("-",$R4)-1))/(RIGHT($R4,LEN($R4)-FIND("-",$R4))-LEFT($R4,FIND("-",$R4)-1)),IF((K4-LEFT($S4,FIND("-",$S4)-1))&gt;0,0+(K4-LEFT($S4,FIND("-",$S4)-1))/(RIGHT($S4,LEN($S4)-FIND("-",$S4))-LEFT($S4,FIND("-",$S4)-1)),0))))))),IF(ISNUMBER(FIND("＜",$N4)),IF(K4-RIGHT($N4,LEN($N4)-FIND("＜",$N4))&lt;0,6,IF(K4-LEFT($O4,FIND("-",$O4)-1)&lt;0,4+(LEFT($O4,FIND("-",$O4)-1)-K4)/(LEFT($O4,FIND("-",$O4)-1)-RIGHT($O4,LEN($O4)-FIND("-",$O4))),IF(K4-LEFT($P4,FIND("-",$P4)-1)&lt;0,3+(LEFT($P4,FIND("-",$P4)-1)-K4)/(LEFT($P4,FIND("-",$P4)-1)-RIGHT($P4,LEN($P4)-FIND("-",$P4))),IF(K4-LEFT($Q4,FIND("-",$Q4)-1)&lt;0,2+(LEFT($Q4,FIND("-",$Q4)-1)-K4)/(LEFT($Q4,FIND("-",$Q4)-1)-RIGHT($Q4,LEN($Q4)-FIND("-",$Q4))),IF(K4-LEFT($R4,FIND("-",$R4)-1)&lt;0,1+(LEFT($R4,FIND("-",$R4)-1)-K4)/(LEFT($R4,FIND("-",$R4)-1)-RIGHT($R4,LEN($R4)-FIND("-",$R4))),IF(K4-LEFT($S4,FIND("-",$S4)-1)&lt;0,0+(LEFT($S4,FIND("-",$S4)-1)-K4)/(LEFT($S4,FIND("-",$S4)-1)-RIGHT($S4,LEN($S4)-FIND("-",$S4))),0)))))),"异常")))</f>
        <v/>
      </c>
      <c r="V4" s="19" t="s">
        <v>25</v>
      </c>
      <c r="W4" s="30" t="s">
        <v>25</v>
      </c>
      <c r="X4" s="74">
        <v>100</v>
      </c>
      <c r="Y4" s="18" t="e">
        <f>U4*$X$4/5</f>
        <v>#VALUE!</v>
      </c>
      <c r="Z4" s="19" t="s">
        <v>25</v>
      </c>
      <c r="AA4" s="30" t="s">
        <v>25</v>
      </c>
      <c r="AB4" s="49" t="s">
        <v>28</v>
      </c>
    </row>
    <row r="5" spans="2:28" s="41" customFormat="1" ht="36.75" customHeight="1">
      <c r="B5" s="58"/>
      <c r="C5" s="73"/>
      <c r="D5" s="42" t="s">
        <v>58</v>
      </c>
      <c r="E5" s="73"/>
      <c r="F5" s="33">
        <v>0</v>
      </c>
      <c r="G5" s="33">
        <v>0</v>
      </c>
      <c r="H5" s="33">
        <v>0</v>
      </c>
      <c r="I5" s="33">
        <v>0</v>
      </c>
      <c r="J5" s="34"/>
      <c r="K5" s="47" t="s">
        <v>49</v>
      </c>
      <c r="L5" s="43"/>
      <c r="M5" s="43" t="s">
        <v>49</v>
      </c>
      <c r="N5" s="43" t="s">
        <v>49</v>
      </c>
      <c r="O5" s="46" t="s">
        <v>50</v>
      </c>
      <c r="P5" s="43" t="s">
        <v>49</v>
      </c>
      <c r="Q5" s="46" t="s">
        <v>51</v>
      </c>
      <c r="R5" s="43" t="s">
        <v>49</v>
      </c>
      <c r="S5" s="43" t="s">
        <v>49</v>
      </c>
      <c r="T5" s="46" t="s">
        <v>52</v>
      </c>
      <c r="U5" s="18" t="s">
        <v>25</v>
      </c>
      <c r="V5" s="19" t="str">
        <f t="shared" ref="V5" si="1">IF(L5="","",IF(ISNUMBER(FIND("＞",$N5)),IF(FIND("＞",$N5)&lt;&gt;0,IF((L5-RIGHT($N5,LEN($N5)-FIND("＞",$N5)))&gt;0,6,IF((L5-LEFT($O5,FIND("-",$O5)-1))&gt;0,4+(L5-LEFT($O5,FIND("-",$O5)-1))/(RIGHT($O5,LEN($O5)-FIND("-",$O5))-LEFT($O5,FIND("-",$O5)-1)),IF((L5-LEFT($P5,FIND("-",$P5)-1))&gt;0,3+(L5-LEFT($P5,FIND("-",$P5)-1))/(RIGHT($P5,LEN($P5)-FIND("-",$P5))-LEFT($P5,FIND("-",$P5)-1)),IF((L5-LEFT($Q5,FIND("-",$Q5)-1))&gt;0,2+(L5-LEFT($Q5,FIND("-",$Q5)-1))/(RIGHT($Q5,LEN($Q5)-FIND("-",$Q5))-LEFT($Q5,FIND("-",$Q5)-1)),IF((L5-LEFT($R5,FIND("-",$R5)-1))&gt;0,1+(L5-LEFT($R5,FIND("-",$R5)-1))/(RIGHT($R5,LEN($R5)-FIND("-",$R5))-LEFT($R5,FIND("-",$R5)-1)),IF((L5-LEFT($S5,FIND("-",$S5)-1))&gt;0,0+(L5-LEFT($S5,FIND("-",$S5)-1))/(RIGHT($S5,LEN($S5)-FIND("-",$S5))-LEFT($S5,FIND("-",$S5)-1)),0))))))),IF(ISNUMBER(FIND("＜",$N5)),IF(L5-RIGHT($N5,LEN($N5)-FIND("＜",$N5))&lt;0,6,IF(L5-LEFT($O5,FIND("-",$O5)-1)&lt;0,4+(LEFT($O5,FIND("-",$O5)-1)-L5)/(LEFT($O5,FIND("-",$O5)-1)-RIGHT($O5,LEN($O5)-FIND("-",$O5))),IF(L5-LEFT($P5,FIND("-",$P5)-1)&lt;0,3+(LEFT($P5,FIND("-",$P5)-1)-L5)/(LEFT($P5,FIND("-",$P5)-1)-RIGHT($P5,LEN($P5)-FIND("-",$P5))),IF(L5-LEFT($Q5,FIND("-",$Q5)-1)&lt;0,2+(LEFT($Q5,FIND("-",$Q5)-1)-L5)/(LEFT($Q5,FIND("-",$Q5)-1)-RIGHT($Q5,LEN($Q5)-FIND("-",$Q5))),IF(L5-LEFT($R5,FIND("-",$R5)-1)&lt;0,1+(LEFT($R5,FIND("-",$R5)-1)-L5)/(LEFT($R5,FIND("-",$R5)-1)-RIGHT($R5,LEN($R5)-FIND("-",$R5))),IF(L5-LEFT($S5,FIND("-",$S5)-1)&lt;0,0+(LEFT($S5,FIND("-",$S5)-1)-L5)/(LEFT($S5,FIND("-",$S5)-1)-RIGHT($S5,LEN($S5)-FIND("-",$S5))),0)))))),"异常")))</f>
        <v/>
      </c>
      <c r="W5" s="30" t="s">
        <v>25</v>
      </c>
      <c r="X5" s="74"/>
      <c r="Y5" s="18" t="s">
        <v>25</v>
      </c>
      <c r="Z5" s="19" t="e">
        <f>V5*$X$4/5</f>
        <v>#VALUE!</v>
      </c>
      <c r="AA5" s="30" t="s">
        <v>25</v>
      </c>
      <c r="AB5" s="50"/>
    </row>
    <row r="6" spans="2:28" s="41" customFormat="1" ht="36.75" customHeight="1">
      <c r="B6" s="58"/>
      <c r="C6" s="73"/>
      <c r="D6" s="42" t="s">
        <v>59</v>
      </c>
      <c r="E6" s="73"/>
      <c r="F6" s="33">
        <v>0</v>
      </c>
      <c r="G6" s="33">
        <v>0</v>
      </c>
      <c r="H6" s="33">
        <v>0</v>
      </c>
      <c r="I6" s="33">
        <v>0</v>
      </c>
      <c r="J6" s="34"/>
      <c r="K6" s="47" t="s">
        <v>49</v>
      </c>
      <c r="L6" s="43" t="s">
        <v>49</v>
      </c>
      <c r="M6" s="43"/>
      <c r="N6" s="43" t="s">
        <v>49</v>
      </c>
      <c r="O6" s="46" t="s">
        <v>50</v>
      </c>
      <c r="P6" s="43" t="s">
        <v>49</v>
      </c>
      <c r="Q6" s="46" t="s">
        <v>51</v>
      </c>
      <c r="R6" s="43" t="s">
        <v>49</v>
      </c>
      <c r="S6" s="43" t="s">
        <v>49</v>
      </c>
      <c r="T6" s="46" t="s">
        <v>52</v>
      </c>
      <c r="U6" s="18" t="s">
        <v>25</v>
      </c>
      <c r="V6" s="19" t="s">
        <v>25</v>
      </c>
      <c r="W6" s="30" t="str">
        <f t="shared" ref="W6" si="2">IF(M6="","",IF(ISNUMBER(FIND("＞",$N6)),IF(FIND("＞",$N6)&lt;&gt;0,IF((M6-RIGHT($N6,LEN($N6)-FIND("＞",$N6)))&gt;0,6,IF((M6-LEFT($O6,FIND("-",$O6)-1))&gt;0,4+(M6-LEFT($O6,FIND("-",$O6)-1))/(RIGHT($O6,LEN($O6)-FIND("-",$O6))-LEFT($O6,FIND("-",$O6)-1)),IF((M6-LEFT($P6,FIND("-",$P6)-1))&gt;0,3+(M6-LEFT($P6,FIND("-",$P6)-1))/(RIGHT($P6,LEN($P6)-FIND("-",$P6))-LEFT($P6,FIND("-",$P6)-1)),IF((M6-LEFT($Q6,FIND("-",$Q6)-1))&gt;0,2+(M6-LEFT($Q6,FIND("-",$Q6)-1))/(RIGHT($Q6,LEN($Q6)-FIND("-",$Q6))-LEFT($Q6,FIND("-",$Q6)-1)),IF((M6-LEFT($R6,FIND("-",$R6)-1))&gt;0,1+(M6-LEFT($R6,FIND("-",$R6)-1))/(RIGHT($R6,LEN($R6)-FIND("-",$R6))-LEFT($R6,FIND("-",$R6)-1)),IF((M6-LEFT($S6,FIND("-",$S6)-1))&gt;0,0+(M6-LEFT($S6,FIND("-",$S6)-1))/(RIGHT($S6,LEN($S6)-FIND("-",$S6))-LEFT($S6,FIND("-",$S6)-1)),0))))))),IF(ISNUMBER(FIND("＜",$N6)),IF(M6-RIGHT($N6,LEN($N6)-FIND("＜",$N6))&lt;0,6,IF(M6-LEFT($O6,FIND("-",$O6)-1)&lt;0,4+(LEFT($O6,FIND("-",$O6)-1)-M6)/(LEFT($O6,FIND("-",$O6)-1)-RIGHT($O6,LEN($O6)-FIND("-",$O6))),IF(M6-LEFT($P6,FIND("-",$P6)-1)&lt;0,3+(LEFT($P6,FIND("-",$P6)-1)-M6)/(LEFT($P6,FIND("-",$P6)-1)-RIGHT($P6,LEN($P6)-FIND("-",$P6))),IF(M6-LEFT($Q6,FIND("-",$Q6)-1)&lt;0,2+(LEFT($Q6,FIND("-",$Q6)-1)-M6)/(LEFT($Q6,FIND("-",$Q6)-1)-RIGHT($Q6,LEN($Q6)-FIND("-",$Q6))),IF(M6-LEFT($R6,FIND("-",$R6)-1)&lt;0,1+(LEFT($R6,FIND("-",$R6)-1)-M6)/(LEFT($R6,FIND("-",$R6)-1)-RIGHT($R6,LEN($R6)-FIND("-",$R6))),IF(M6-LEFT($S6,FIND("-",$S6)-1)&lt;0,0+(LEFT($S6,FIND("-",$S6)-1)-M6)/(LEFT($S6,FIND("-",$S6)-1)-RIGHT($S6,LEN($S6)-FIND("-",$S6))),0)))))),"异常")))</f>
        <v/>
      </c>
      <c r="X6" s="74"/>
      <c r="Y6" s="18" t="s">
        <v>25</v>
      </c>
      <c r="Z6" s="19" t="s">
        <v>25</v>
      </c>
      <c r="AA6" s="30" t="e">
        <f>W6*$X$4/5</f>
        <v>#VALUE!</v>
      </c>
      <c r="AB6" s="50"/>
    </row>
    <row r="7" spans="2:28" ht="17.25" thickBot="1">
      <c r="B7" s="59"/>
      <c r="C7" s="61" t="s">
        <v>33</v>
      </c>
      <c r="D7" s="61"/>
      <c r="E7" s="61"/>
      <c r="F7" s="67"/>
      <c r="G7" s="67"/>
      <c r="H7" s="67"/>
      <c r="I7" s="67"/>
      <c r="J7" s="67"/>
      <c r="K7" s="67"/>
      <c r="L7" s="67"/>
      <c r="M7" s="67"/>
      <c r="N7" s="61"/>
      <c r="O7" s="61"/>
      <c r="P7" s="61"/>
      <c r="Q7" s="61"/>
      <c r="R7" s="61"/>
      <c r="S7" s="61"/>
      <c r="T7" s="61"/>
      <c r="U7" s="61"/>
      <c r="V7" s="36"/>
      <c r="W7" s="36"/>
      <c r="X7" s="13">
        <f>SUM(X4:X6)</f>
        <v>100</v>
      </c>
      <c r="Y7" s="14" t="e">
        <f>SUM(Y4:Y6)</f>
        <v>#VALUE!</v>
      </c>
      <c r="Z7" s="14" t="e">
        <f>SUM(Z4:Z6)</f>
        <v>#VALUE!</v>
      </c>
      <c r="AA7" s="14" t="e">
        <f>SUM(AA4:AA6)</f>
        <v>#VALUE!</v>
      </c>
      <c r="AB7" s="51"/>
    </row>
  </sheetData>
  <mergeCells count="14">
    <mergeCell ref="E4:E6"/>
    <mergeCell ref="X4:X6"/>
    <mergeCell ref="AB4:AB7"/>
    <mergeCell ref="C7:U7"/>
    <mergeCell ref="B1:AB1"/>
    <mergeCell ref="K2:M2"/>
    <mergeCell ref="N2:T2"/>
    <mergeCell ref="U2:W2"/>
    <mergeCell ref="X2:X3"/>
    <mergeCell ref="Y2:AA2"/>
    <mergeCell ref="AB2:AB3"/>
    <mergeCell ref="B3:B7"/>
    <mergeCell ref="C4:C6"/>
    <mergeCell ref="C3:J3"/>
  </mergeCells>
  <phoneticPr fontId="9" type="noConversion"/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仓储（原材料）</vt:lpstr>
      <vt:lpstr>质量指标数据</vt:lpstr>
      <vt:lpstr>仓库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NTKO</cp:lastModifiedBy>
  <cp:lastPrinted>2014-03-07T07:50:22Z</cp:lastPrinted>
  <dcterms:created xsi:type="dcterms:W3CDTF">2012-07-03T08:41:38Z</dcterms:created>
  <dcterms:modified xsi:type="dcterms:W3CDTF">2019-07-30T09:33:35Z</dcterms:modified>
</cp:coreProperties>
</file>